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5535" windowHeight="4050" activeTab="0"/>
  </bookViews>
  <sheets>
    <sheet name="calculs echangeur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<sst xmlns="http://schemas.openxmlformats.org/spreadsheetml/2006/main" count="39" uniqueCount="37">
  <si>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intérieur</t>
  </si>
  <si>
    <t>épaisseur</t>
  </si>
  <si>
    <t>dh</t>
  </si>
  <si>
    <t>débit</t>
  </si>
  <si>
    <t>m3/s</t>
  </si>
  <si>
    <t>vitesse</t>
  </si>
  <si>
    <t>m/s</t>
  </si>
  <si>
    <t>Ac total</t>
  </si>
  <si>
    <t>m2</t>
  </si>
  <si>
    <t>Ac par tube</t>
  </si>
  <si>
    <t>n tubes</t>
  </si>
  <si>
    <t>extérieur</t>
  </si>
  <si>
    <t>diamètre interne</t>
  </si>
  <si>
    <t>nb ailettes</t>
  </si>
  <si>
    <t>Ac élémentaire</t>
  </si>
  <si>
    <t>écartement e</t>
  </si>
  <si>
    <t>demi hauteur l</t>
  </si>
  <si>
    <t>profondeur</t>
  </si>
  <si>
    <t>épaisseur d'ailette</t>
  </si>
  <si>
    <t>longueur de l'échangeur</t>
  </si>
  <si>
    <t>Surface étendue</t>
  </si>
  <si>
    <t>Surface initiale</t>
  </si>
  <si>
    <t>facteur de surface</t>
  </si>
  <si>
    <t>périmètre mouillé</t>
  </si>
  <si>
    <t>2 l  e -d  e</t>
  </si>
  <si>
    <t>nb (e + épaisseur)</t>
  </si>
  <si>
    <t>pi d e</t>
  </si>
  <si>
    <t>2 (2 l h - pi d2/4) + pi d e - pi d épaisseur</t>
  </si>
  <si>
    <t>2 (2 l +e)</t>
  </si>
  <si>
    <t>diamètre externe tube</t>
  </si>
  <si>
    <t>4 Ac/p</t>
  </si>
  <si>
    <t>nombre de nappes</t>
  </si>
  <si>
    <t>surface calculée par Thermoptim</t>
  </si>
  <si>
    <t>surface totale</t>
  </si>
  <si>
    <t>surface tube par nappe</t>
  </si>
  <si>
    <t>Surface étendue par nappe</t>
  </si>
  <si>
    <t>surface étendue totale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</si>
</sst>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11</xdr:row>
      <xdr:rowOff>47625</xdr:rowOff>
    </xdr:from>
    <xdr:to>
      <xdr:col>6</xdr:col>
      <xdr:colOff>428625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828800"/>
          <a:ext cx="20764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8">
      <selection activeCell="B35" sqref="B35"/>
    </sheetView>
  </sheetViews>
  <sheetFormatPr defaultColWidth="11.421875" defaultRowHeight="12.75"/>
  <cols>
    <col min="1" max="1" width="23.421875" style="0" bestFit="1" customWidth="1"/>
    <col min="3" max="3" width="28.28125" style="0" bestFit="1" customWidth="1"/>
    <col min="6" max="6" width="20.57421875" style="0" bestFit="1" customWidth="1"/>
    <col min="7" max="7" width="12.421875" style="0" bestFit="1" customWidth="1"/>
  </cols>
  <sheetData>
    <row r="1" ht="12.75">
      <c r="A1" s="2" t="s">
        <v>0</v>
      </c>
    </row>
    <row r="2" spans="1:2" ht="12.75">
      <c r="A2" s="7" t="s">
        <v>29</v>
      </c>
      <c r="B2">
        <v>0.015</v>
      </c>
    </row>
    <row r="3" spans="1:2" ht="12.75">
      <c r="A3" t="s">
        <v>1</v>
      </c>
      <c r="B3">
        <v>0.0015</v>
      </c>
    </row>
    <row r="4" spans="1:8" ht="12.75">
      <c r="A4" t="s">
        <v>2</v>
      </c>
      <c r="B4">
        <f>B2-2*B3</f>
        <v>0.012</v>
      </c>
      <c r="C4" t="s">
        <v>12</v>
      </c>
      <c r="E4" s="3"/>
      <c r="H4" s="3"/>
    </row>
    <row r="5" spans="1:3" ht="12.75">
      <c r="A5" t="s">
        <v>3</v>
      </c>
      <c r="B5">
        <v>2E-05</v>
      </c>
      <c r="C5" t="s">
        <v>4</v>
      </c>
    </row>
    <row r="6" spans="1:8" ht="12.75">
      <c r="A6" t="s">
        <v>5</v>
      </c>
      <c r="B6">
        <f>B5/B7</f>
        <v>0.08841941282883076</v>
      </c>
      <c r="C6" t="s">
        <v>6</v>
      </c>
      <c r="E6" s="3"/>
      <c r="H6" s="3"/>
    </row>
    <row r="7" spans="1:3" ht="12.75">
      <c r="A7" t="s">
        <v>7</v>
      </c>
      <c r="B7">
        <f>B8*B10</f>
        <v>0.0002261946710584651</v>
      </c>
      <c r="C7" t="s">
        <v>8</v>
      </c>
    </row>
    <row r="8" spans="1:8" ht="12.75">
      <c r="A8" t="s">
        <v>9</v>
      </c>
      <c r="B8">
        <f>PI()*(B4^2)/4</f>
        <v>0.00011309733552923255</v>
      </c>
      <c r="H8" s="3"/>
    </row>
    <row r="10" spans="1:2" ht="12.75">
      <c r="A10" t="s">
        <v>10</v>
      </c>
      <c r="B10" s="1">
        <v>2</v>
      </c>
    </row>
    <row r="12" spans="1:9" ht="12.75">
      <c r="A12" s="2" t="s">
        <v>11</v>
      </c>
      <c r="G12" s="6"/>
      <c r="H12" s="4"/>
      <c r="I12" s="4"/>
    </row>
    <row r="13" spans="1:9" ht="12.75">
      <c r="A13" t="s">
        <v>15</v>
      </c>
      <c r="B13" s="5">
        <v>0.003</v>
      </c>
      <c r="D13" s="5"/>
      <c r="G13" s="6"/>
      <c r="H13" s="4"/>
      <c r="I13" s="4"/>
    </row>
    <row r="14" spans="1:9" ht="12.75">
      <c r="A14" t="s">
        <v>16</v>
      </c>
      <c r="B14">
        <v>0.01</v>
      </c>
      <c r="C14" s="4"/>
      <c r="D14" s="4"/>
      <c r="G14" s="5"/>
      <c r="H14" s="4"/>
      <c r="I14" s="4"/>
    </row>
    <row r="15" spans="1:9" ht="12.75">
      <c r="A15" t="s">
        <v>17</v>
      </c>
      <c r="B15">
        <v>0.02</v>
      </c>
      <c r="C15" s="4"/>
      <c r="D15" s="4"/>
      <c r="G15" s="5"/>
      <c r="H15" s="4"/>
      <c r="I15" s="4"/>
    </row>
    <row r="16" spans="1:9" ht="12.75">
      <c r="A16" t="s">
        <v>13</v>
      </c>
      <c r="B16">
        <v>90</v>
      </c>
      <c r="G16" s="5"/>
      <c r="H16" s="4"/>
      <c r="I16" s="4"/>
    </row>
    <row r="17" spans="1:3" ht="12.75">
      <c r="A17" t="s">
        <v>14</v>
      </c>
      <c r="B17">
        <f>(2*B14-B2)*B13</f>
        <v>1.5000000000000004E-05</v>
      </c>
      <c r="C17" t="s">
        <v>24</v>
      </c>
    </row>
    <row r="18" spans="1:2" ht="12.75">
      <c r="A18" t="s">
        <v>7</v>
      </c>
      <c r="B18">
        <f>B17*B16*B10</f>
        <v>0.0027000000000000006</v>
      </c>
    </row>
    <row r="19" spans="1:2" ht="12.75">
      <c r="A19" t="s">
        <v>18</v>
      </c>
      <c r="B19">
        <f>B13*0.1</f>
        <v>0.00030000000000000003</v>
      </c>
    </row>
    <row r="20" spans="1:3" ht="12.75">
      <c r="A20" t="s">
        <v>19</v>
      </c>
      <c r="B20">
        <f>(B13+B19)*B16</f>
        <v>0.297</v>
      </c>
      <c r="C20" t="s">
        <v>25</v>
      </c>
    </row>
    <row r="22" spans="1:5" ht="12.75">
      <c r="A22" t="s">
        <v>20</v>
      </c>
      <c r="B22">
        <f>2*(2*B14*B15-PI()*B2^2/4)-PI()*B2*B19+PI()*B2*B13</f>
        <v>0.000573805328941535</v>
      </c>
      <c r="C22" t="s">
        <v>27</v>
      </c>
      <c r="E22" s="4"/>
    </row>
    <row r="23" spans="1:5" ht="12.75">
      <c r="A23" t="s">
        <v>21</v>
      </c>
      <c r="B23">
        <f>PI()*B2*B13</f>
        <v>0.00014137166941154068</v>
      </c>
      <c r="C23" t="s">
        <v>26</v>
      </c>
      <c r="E23" s="4"/>
    </row>
    <row r="24" spans="1:2" ht="12.75">
      <c r="A24" t="s">
        <v>22</v>
      </c>
      <c r="B24">
        <f>B22/B23</f>
        <v>4.058842421045169</v>
      </c>
    </row>
    <row r="26" spans="1:3" ht="12.75">
      <c r="A26" t="s">
        <v>23</v>
      </c>
      <c r="B26">
        <f>2*(2*B14+B13)</f>
        <v>0.046</v>
      </c>
      <c r="C26" t="s">
        <v>28</v>
      </c>
    </row>
    <row r="27" spans="1:4" ht="12.75">
      <c r="A27" t="s">
        <v>2</v>
      </c>
      <c r="B27">
        <f>4*B17/B26</f>
        <v>0.0013043478260869568</v>
      </c>
      <c r="C27" s="7" t="s">
        <v>30</v>
      </c>
      <c r="D27" s="7"/>
    </row>
    <row r="30" spans="1:4" ht="12.75">
      <c r="A30" s="7" t="s">
        <v>34</v>
      </c>
      <c r="B30">
        <f>PI()*B4*B20*B10</f>
        <v>0.022393272434788045</v>
      </c>
      <c r="C30" t="s">
        <v>32</v>
      </c>
      <c r="D30">
        <v>0.0671</v>
      </c>
    </row>
    <row r="31" spans="1:4" ht="12.75">
      <c r="A31" s="7" t="s">
        <v>35</v>
      </c>
      <c r="B31">
        <f>B22*B16*B10</f>
        <v>0.10328495920947629</v>
      </c>
      <c r="C31" t="s">
        <v>31</v>
      </c>
      <c r="D31">
        <f>D30/B30</f>
        <v>2.9964356569770425</v>
      </c>
    </row>
    <row r="33" spans="1:2" ht="12.75">
      <c r="A33" t="s">
        <v>33</v>
      </c>
      <c r="B33">
        <f>B30*D31</f>
        <v>0.0671</v>
      </c>
    </row>
    <row r="34" spans="1:2" ht="12.75">
      <c r="A34" t="s">
        <v>36</v>
      </c>
      <c r="B34">
        <f>B31*D31</f>
        <v>0.3094867346046941</v>
      </c>
    </row>
    <row r="35" ht="12.75">
      <c r="B35">
        <f>B34/B33/B24</f>
        <v>1.1363636363636362</v>
      </c>
    </row>
    <row r="36" ht="12.75">
      <c r="B36">
        <f>1/B35</f>
        <v>0.8800000000000001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gicquel</dc:creator>
  <cp:keywords/>
  <dc:description/>
  <cp:lastModifiedBy>gicquel</cp:lastModifiedBy>
  <dcterms:created xsi:type="dcterms:W3CDTF">2008-02-29T11:58:19Z</dcterms:created>
  <dcterms:modified xsi:type="dcterms:W3CDTF">2010-02-03T14:32:16Z</dcterms:modified>
  <cp:category/>
  <cp:version/>
  <cp:contentType/>
  <cp:contentStatus/>
</cp:coreProperties>
</file>